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RIAL\Downloads\1. Skripsi Rafika\"/>
    </mc:Choice>
  </mc:AlternateContent>
  <bookViews>
    <workbookView xWindow="-120" yWindow="-120" windowWidth="20730" windowHeight="11160"/>
  </bookViews>
  <sheets>
    <sheet name="35 HST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8" i="1" l="1"/>
  <c r="N22" i="1" l="1"/>
  <c r="N20" i="1"/>
  <c r="J14" i="1" l="1"/>
  <c r="J11" i="1"/>
  <c r="J10" i="1"/>
  <c r="J9" i="1"/>
  <c r="J8" i="1"/>
  <c r="C10" i="1"/>
  <c r="D10" i="1"/>
  <c r="D11" i="1" s="1"/>
  <c r="E10" i="1"/>
  <c r="E11" i="1" s="1"/>
  <c r="B10" i="1"/>
  <c r="B11" i="1" s="1"/>
  <c r="G5" i="1"/>
  <c r="G6" i="1"/>
  <c r="G7" i="1"/>
  <c r="G8" i="1"/>
  <c r="G9" i="1"/>
  <c r="G4" i="1"/>
  <c r="F5" i="1"/>
  <c r="F6" i="1"/>
  <c r="D18" i="1" s="1"/>
  <c r="F7" i="1"/>
  <c r="B19" i="1" s="1"/>
  <c r="F8" i="1"/>
  <c r="C19" i="1" s="1"/>
  <c r="F9" i="1"/>
  <c r="D19" i="1" s="1"/>
  <c r="F4" i="1"/>
  <c r="B18" i="1" l="1"/>
  <c r="B20" i="1" s="1"/>
  <c r="B21" i="1" s="1"/>
  <c r="E19" i="1"/>
  <c r="F19" i="1" s="1"/>
  <c r="J19" i="1" s="1"/>
  <c r="D20" i="1"/>
  <c r="D21" i="1" s="1"/>
  <c r="J24" i="1" s="1"/>
  <c r="J12" i="1"/>
  <c r="J13" i="1"/>
  <c r="C18" i="1"/>
  <c r="F10" i="1"/>
  <c r="J5" i="1" s="1"/>
  <c r="K9" i="1" s="1"/>
  <c r="L9" i="1" s="1"/>
  <c r="K8" i="1"/>
  <c r="L8" i="1" s="1"/>
  <c r="C11" i="1"/>
  <c r="O8" i="1" l="1"/>
  <c r="P8" i="1"/>
  <c r="P9" i="1"/>
  <c r="O9" i="1"/>
  <c r="P10" i="1"/>
  <c r="O10" i="1"/>
  <c r="P11" i="1"/>
  <c r="O11" i="1"/>
  <c r="P12" i="1"/>
  <c r="O12" i="1"/>
  <c r="K14" i="1"/>
  <c r="K13" i="1" s="1"/>
  <c r="C20" i="1"/>
  <c r="E18" i="1"/>
  <c r="K10" i="1" l="1"/>
  <c r="L10" i="1" s="1"/>
  <c r="F18" i="1"/>
  <c r="K11" i="1"/>
  <c r="L11" i="1" s="1"/>
  <c r="C21" i="1"/>
  <c r="N21" i="1" s="1"/>
  <c r="K12" i="1"/>
  <c r="L12" i="1" s="1"/>
  <c r="L13" i="1"/>
  <c r="J18" i="1" l="1"/>
  <c r="N17" i="1"/>
  <c r="J20" i="1"/>
  <c r="J25" i="1"/>
  <c r="M8" i="1"/>
  <c r="N8" i="1" s="1"/>
  <c r="M10" i="1"/>
  <c r="N10" i="1" s="1"/>
  <c r="M11" i="1"/>
  <c r="N11" i="1" s="1"/>
  <c r="M12" i="1"/>
  <c r="N12" i="1" s="1"/>
  <c r="M9" i="1"/>
  <c r="N9" i="1" s="1"/>
</calcChain>
</file>

<file path=xl/sharedStrings.xml><?xml version="1.0" encoding="utf-8"?>
<sst xmlns="http://schemas.openxmlformats.org/spreadsheetml/2006/main" count="63" uniqueCount="48">
  <si>
    <t>Perlakuan</t>
  </si>
  <si>
    <t>Ulangan</t>
  </si>
  <si>
    <t>Jumlah</t>
  </si>
  <si>
    <t>Rata-Rata</t>
  </si>
  <si>
    <t>I</t>
  </si>
  <si>
    <t>II</t>
  </si>
  <si>
    <t>III</t>
  </si>
  <si>
    <t>IV</t>
  </si>
  <si>
    <t>V1K1</t>
  </si>
  <si>
    <t>V1K2</t>
  </si>
  <si>
    <t>V1K3</t>
  </si>
  <si>
    <t>V2K1</t>
  </si>
  <si>
    <t>V2K2</t>
  </si>
  <si>
    <t>V2K3</t>
  </si>
  <si>
    <t>JUMLAH</t>
  </si>
  <si>
    <t>RATA-RATA</t>
  </si>
  <si>
    <t>Ulangan (r)</t>
  </si>
  <si>
    <t>V</t>
  </si>
  <si>
    <t>K</t>
  </si>
  <si>
    <t>FK</t>
  </si>
  <si>
    <t xml:space="preserve">JUMLAH </t>
  </si>
  <si>
    <t>SK</t>
  </si>
  <si>
    <t>db</t>
  </si>
  <si>
    <t>JK</t>
  </si>
  <si>
    <t>KT</t>
  </si>
  <si>
    <t>Fhit</t>
  </si>
  <si>
    <t>F1%</t>
  </si>
  <si>
    <t>F5%</t>
  </si>
  <si>
    <t>VK</t>
  </si>
  <si>
    <t xml:space="preserve">Galat </t>
  </si>
  <si>
    <t>Total</t>
  </si>
  <si>
    <t>Kelompok</t>
  </si>
  <si>
    <t>Notasi</t>
  </si>
  <si>
    <t>V1</t>
  </si>
  <si>
    <t>V2</t>
  </si>
  <si>
    <t>BNJ</t>
  </si>
  <si>
    <t>K1</t>
  </si>
  <si>
    <t>K2</t>
  </si>
  <si>
    <t>K3</t>
  </si>
  <si>
    <t>TN</t>
  </si>
  <si>
    <t>35 HST</t>
  </si>
  <si>
    <t>tn</t>
  </si>
  <si>
    <t xml:space="preserve">(Pemberian 25 ml) K1 </t>
  </si>
  <si>
    <t>(Pemberian 50 ml) K2</t>
  </si>
  <si>
    <t>(Pemberian 75 ml) K3</t>
  </si>
  <si>
    <t>(Varietas Lolorosa) V2</t>
  </si>
  <si>
    <t>(Varietas Red Rapid)V1</t>
  </si>
  <si>
    <t>BNJ 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</si>
</sst>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6" xfId="0" applyBorder="1"/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5"/>
  <sheetViews>
    <sheetView tabSelected="1" topLeftCell="A4" workbookViewId="0">
      <selection activeCell="N20" sqref="N20:N22"/>
    </sheetView>
  </sheetViews>
  <sheetFormatPr defaultRowHeight="15" x14ac:dyDescent="0.25"/>
  <cols>
    <col min="1" max="1" width="13" customWidth="1"/>
    <col min="6" max="6" width="14.28515625" customWidth="1"/>
    <col min="9" max="9" width="14" customWidth="1"/>
    <col min="10" max="10" width="11.7109375" customWidth="1"/>
    <col min="12" max="12" width="9.140625" customWidth="1"/>
    <col min="13" max="13" width="21.5703125" customWidth="1"/>
    <col min="14" max="14" width="13" customWidth="1"/>
  </cols>
  <sheetData>
    <row r="2" spans="1:16" x14ac:dyDescent="0.25">
      <c r="A2" s="3"/>
      <c r="B2" s="5" t="s">
        <v>1</v>
      </c>
      <c r="C2" s="6"/>
      <c r="D2" s="6"/>
      <c r="E2" s="7"/>
      <c r="F2" s="3" t="s">
        <v>2</v>
      </c>
      <c r="G2" s="3" t="s">
        <v>3</v>
      </c>
      <c r="I2" s="1" t="s">
        <v>16</v>
      </c>
      <c r="J2" s="1">
        <v>4</v>
      </c>
    </row>
    <row r="3" spans="1:16" x14ac:dyDescent="0.25">
      <c r="A3" s="4"/>
      <c r="B3" s="1" t="s">
        <v>4</v>
      </c>
      <c r="C3" s="1" t="s">
        <v>5</v>
      </c>
      <c r="D3" s="1" t="s">
        <v>6</v>
      </c>
      <c r="E3" s="1" t="s">
        <v>7</v>
      </c>
      <c r="F3" s="4"/>
      <c r="G3" s="4"/>
      <c r="I3" s="1" t="s">
        <v>17</v>
      </c>
      <c r="J3" s="1">
        <v>2</v>
      </c>
    </row>
    <row r="4" spans="1:16" x14ac:dyDescent="0.25">
      <c r="A4" s="1" t="s">
        <v>8</v>
      </c>
      <c r="B4" s="1">
        <v>5</v>
      </c>
      <c r="C4" s="1">
        <v>4</v>
      </c>
      <c r="D4" s="1">
        <v>5</v>
      </c>
      <c r="E4" s="1">
        <v>1</v>
      </c>
      <c r="F4" s="1">
        <f>SUM(B4:E4)</f>
        <v>15</v>
      </c>
      <c r="G4" s="1">
        <f>AVERAGE(B4:E4)</f>
        <v>3.75</v>
      </c>
      <c r="I4" s="1" t="s">
        <v>18</v>
      </c>
      <c r="J4" s="1">
        <v>3</v>
      </c>
    </row>
    <row r="5" spans="1:16" x14ac:dyDescent="0.25">
      <c r="A5" s="1" t="s">
        <v>9</v>
      </c>
      <c r="B5" s="1">
        <v>5</v>
      </c>
      <c r="C5" s="1">
        <v>7</v>
      </c>
      <c r="D5" s="1">
        <v>3</v>
      </c>
      <c r="E5" s="1">
        <v>1</v>
      </c>
      <c r="F5" s="1">
        <f t="shared" ref="F5:F9" si="0">SUM(B5:E5)</f>
        <v>16</v>
      </c>
      <c r="G5" s="1">
        <f t="shared" ref="G5:G9" si="1">AVERAGE(B5:E5)</f>
        <v>4</v>
      </c>
      <c r="I5" s="1" t="s">
        <v>19</v>
      </c>
      <c r="J5" s="1">
        <f>F10^2/(J2*J3*J4)</f>
        <v>216</v>
      </c>
    </row>
    <row r="6" spans="1:16" x14ac:dyDescent="0.25">
      <c r="A6" s="1" t="s">
        <v>10</v>
      </c>
      <c r="B6" s="1">
        <v>4</v>
      </c>
      <c r="C6" s="1">
        <v>4</v>
      </c>
      <c r="D6" s="1">
        <v>1</v>
      </c>
      <c r="E6" s="1">
        <v>2</v>
      </c>
      <c r="F6" s="1">
        <f t="shared" si="0"/>
        <v>11</v>
      </c>
      <c r="G6" s="1">
        <f t="shared" si="1"/>
        <v>2.75</v>
      </c>
    </row>
    <row r="7" spans="1:16" x14ac:dyDescent="0.25">
      <c r="A7" s="1" t="s">
        <v>11</v>
      </c>
      <c r="B7" s="1">
        <v>3</v>
      </c>
      <c r="C7" s="1">
        <v>1</v>
      </c>
      <c r="D7" s="1">
        <v>3</v>
      </c>
      <c r="E7" s="1">
        <v>1</v>
      </c>
      <c r="F7" s="1">
        <f t="shared" si="0"/>
        <v>8</v>
      </c>
      <c r="G7" s="1">
        <f t="shared" si="1"/>
        <v>2</v>
      </c>
      <c r="I7" s="1" t="s">
        <v>21</v>
      </c>
      <c r="J7" s="1" t="s">
        <v>22</v>
      </c>
      <c r="K7" s="1" t="s">
        <v>23</v>
      </c>
      <c r="L7" s="1" t="s">
        <v>24</v>
      </c>
      <c r="M7" s="1" t="s">
        <v>25</v>
      </c>
      <c r="N7" s="1"/>
      <c r="O7" s="1" t="s">
        <v>26</v>
      </c>
      <c r="P7" s="1" t="s">
        <v>27</v>
      </c>
    </row>
    <row r="8" spans="1:16" x14ac:dyDescent="0.25">
      <c r="A8" s="1" t="s">
        <v>12</v>
      </c>
      <c r="B8" s="1">
        <v>3</v>
      </c>
      <c r="C8" s="1">
        <v>3</v>
      </c>
      <c r="D8" s="1">
        <v>1</v>
      </c>
      <c r="E8" s="1">
        <v>3</v>
      </c>
      <c r="F8" s="1">
        <f t="shared" si="0"/>
        <v>10</v>
      </c>
      <c r="G8" s="1">
        <f t="shared" si="1"/>
        <v>2.5</v>
      </c>
      <c r="I8" s="1" t="s">
        <v>31</v>
      </c>
      <c r="J8" s="1">
        <f>J2-1</f>
        <v>3</v>
      </c>
      <c r="K8" s="1">
        <f>SUMSQ(B10:E10)/(J3*J4)-J5</f>
        <v>20.333333333333343</v>
      </c>
      <c r="L8" s="1">
        <f>K8/J8</f>
        <v>6.7777777777777812</v>
      </c>
      <c r="M8" s="1">
        <f>L8/L13</f>
        <v>3.1606217616580334</v>
      </c>
      <c r="N8" s="1" t="str">
        <f>IF(M8&lt;O8,"TN",IF(M8&lt;P8,"*","**"))</f>
        <v>TN</v>
      </c>
      <c r="O8" s="1">
        <f>FINV(5%,$J8,$J13)</f>
        <v>3.2873821046365093</v>
      </c>
      <c r="P8" s="1">
        <f>FINV(1%,$J8,$J13)</f>
        <v>5.4169648578184191</v>
      </c>
    </row>
    <row r="9" spans="1:16" x14ac:dyDescent="0.25">
      <c r="A9" s="1" t="s">
        <v>13</v>
      </c>
      <c r="B9" s="1">
        <v>3</v>
      </c>
      <c r="C9" s="1">
        <v>3</v>
      </c>
      <c r="D9" s="1">
        <v>5</v>
      </c>
      <c r="E9" s="1">
        <v>1</v>
      </c>
      <c r="F9" s="1">
        <f t="shared" si="0"/>
        <v>12</v>
      </c>
      <c r="G9" s="1">
        <f t="shared" si="1"/>
        <v>3</v>
      </c>
      <c r="I9" s="1" t="s">
        <v>0</v>
      </c>
      <c r="J9" s="1">
        <f>J3*J4-1</f>
        <v>5</v>
      </c>
      <c r="K9" s="1">
        <f>SUMSQ(F4:F9)/J2-J5</f>
        <v>11.5</v>
      </c>
      <c r="L9" s="1">
        <f t="shared" ref="L9:L13" si="2">K9/J9</f>
        <v>2.2999999999999998</v>
      </c>
      <c r="M9" s="1">
        <f>L9/L13</f>
        <v>1.0725388601036272</v>
      </c>
      <c r="N9" s="1" t="str">
        <f t="shared" ref="N9:N12" si="3">IF(M9&lt;O9,"TN",IF(M9&lt;P9,"*","**"))</f>
        <v>TN</v>
      </c>
      <c r="O9" s="1">
        <f>FINV(5%,$J9,$J13)</f>
        <v>2.9012945362361564</v>
      </c>
      <c r="P9" s="1">
        <f>FINV(1%,$J9,$J13)</f>
        <v>4.5556139846530046</v>
      </c>
    </row>
    <row r="10" spans="1:16" x14ac:dyDescent="0.25">
      <c r="A10" s="1" t="s">
        <v>14</v>
      </c>
      <c r="B10" s="1">
        <f>SUM(B4:B9)</f>
        <v>23</v>
      </c>
      <c r="C10" s="1">
        <f t="shared" ref="C10:E10" si="4">SUM(C4:C9)</f>
        <v>22</v>
      </c>
      <c r="D10" s="1">
        <f t="shared" si="4"/>
        <v>18</v>
      </c>
      <c r="E10" s="1">
        <f t="shared" si="4"/>
        <v>9</v>
      </c>
      <c r="F10" s="1">
        <f>SUM(F4:F9)</f>
        <v>72</v>
      </c>
      <c r="G10" s="1"/>
      <c r="I10" s="1" t="s">
        <v>17</v>
      </c>
      <c r="J10" s="1">
        <f>J3-1</f>
        <v>1</v>
      </c>
      <c r="K10" s="1">
        <f>SUMSQ(E18:E19)/(J2*J4)-J5</f>
        <v>6</v>
      </c>
      <c r="L10" s="1">
        <f t="shared" si="2"/>
        <v>6</v>
      </c>
      <c r="M10" s="1">
        <f>L10/L13</f>
        <v>2.797927461139897</v>
      </c>
      <c r="N10" s="1" t="str">
        <f t="shared" si="3"/>
        <v>TN</v>
      </c>
      <c r="O10" s="1">
        <f>FINV(5%,$J10,$J13)</f>
        <v>4.5430771652669701</v>
      </c>
      <c r="P10" s="1">
        <f>FINV(1%,$J10,$J13)</f>
        <v>8.6831168176389504</v>
      </c>
    </row>
    <row r="11" spans="1:16" x14ac:dyDescent="0.25">
      <c r="A11" s="1" t="s">
        <v>15</v>
      </c>
      <c r="B11" s="1">
        <f>AVERAGE(B4:B10)</f>
        <v>6.5714285714285712</v>
      </c>
      <c r="C11" s="1">
        <f t="shared" ref="C11:E11" si="5">AVERAGE(C4:C10)</f>
        <v>6.2857142857142856</v>
      </c>
      <c r="D11" s="1">
        <f t="shared" si="5"/>
        <v>5.1428571428571432</v>
      </c>
      <c r="E11" s="1">
        <f t="shared" si="5"/>
        <v>2.5714285714285716</v>
      </c>
      <c r="F11" s="1"/>
      <c r="G11" s="1"/>
      <c r="I11" s="1" t="s">
        <v>18</v>
      </c>
      <c r="J11" s="1">
        <f>J4-1</f>
        <v>2</v>
      </c>
      <c r="K11" s="1">
        <f>SUMSQ(B20:D20)/(J2*J3)-J5</f>
        <v>0.75</v>
      </c>
      <c r="L11" s="1">
        <f t="shared" si="2"/>
        <v>0.375</v>
      </c>
      <c r="M11" s="1">
        <f>L11/L13</f>
        <v>0.17487046632124356</v>
      </c>
      <c r="N11" s="1" t="str">
        <f t="shared" si="3"/>
        <v>TN</v>
      </c>
      <c r="O11" s="1">
        <f>FINV(5%,$J11,$J13)</f>
        <v>3.6823203436732408</v>
      </c>
      <c r="P11" s="1">
        <f>FINV(1%,$J11,$J13)</f>
        <v>6.3588734806671825</v>
      </c>
    </row>
    <row r="12" spans="1:16" x14ac:dyDescent="0.25">
      <c r="I12" s="1" t="s">
        <v>28</v>
      </c>
      <c r="J12" s="1">
        <f>J10*J11</f>
        <v>2</v>
      </c>
      <c r="K12" s="1">
        <f>K9-K10-K11</f>
        <v>4.75</v>
      </c>
      <c r="L12" s="1">
        <f t="shared" si="2"/>
        <v>2.375</v>
      </c>
      <c r="M12" s="1">
        <f>L12/L13</f>
        <v>1.1075129533678758</v>
      </c>
      <c r="N12" s="1" t="str">
        <f t="shared" si="3"/>
        <v>TN</v>
      </c>
      <c r="O12" s="1">
        <f>FINV(5%,$J12,$J13)</f>
        <v>3.6823203436732408</v>
      </c>
      <c r="P12" s="1">
        <f>FINV(1%,$J12,$J13)</f>
        <v>6.3588734806671825</v>
      </c>
    </row>
    <row r="13" spans="1:16" x14ac:dyDescent="0.25">
      <c r="I13" s="1" t="s">
        <v>29</v>
      </c>
      <c r="J13" s="1">
        <f>J14-J9-J8</f>
        <v>15</v>
      </c>
      <c r="K13" s="1">
        <f>K14-K9-K8</f>
        <v>32.166666666666657</v>
      </c>
      <c r="L13" s="1">
        <f t="shared" si="2"/>
        <v>2.1444444444444439</v>
      </c>
      <c r="M13" s="1"/>
      <c r="N13" s="1"/>
      <c r="O13" s="1"/>
      <c r="P13" s="1"/>
    </row>
    <row r="14" spans="1:16" x14ac:dyDescent="0.25">
      <c r="I14" s="1" t="s">
        <v>30</v>
      </c>
      <c r="J14" s="1">
        <f>(J2*J3*J4)-1</f>
        <v>23</v>
      </c>
      <c r="K14" s="1">
        <f>SUMSQ(B4:E9)-J5</f>
        <v>64</v>
      </c>
      <c r="L14" s="1"/>
      <c r="M14" s="1"/>
      <c r="N14" s="1"/>
      <c r="O14" s="1"/>
      <c r="P14" s="1"/>
    </row>
    <row r="16" spans="1:16" x14ac:dyDescent="0.25">
      <c r="A16" s="3" t="s">
        <v>17</v>
      </c>
      <c r="B16" s="5" t="s">
        <v>18</v>
      </c>
      <c r="C16" s="6"/>
      <c r="D16" s="7"/>
      <c r="E16" s="3" t="s">
        <v>14</v>
      </c>
      <c r="F16" s="8" t="s">
        <v>15</v>
      </c>
      <c r="I16" s="1" t="s">
        <v>0</v>
      </c>
      <c r="J16" s="1" t="s">
        <v>3</v>
      </c>
      <c r="K16" s="1" t="s">
        <v>32</v>
      </c>
      <c r="M16" s="2" t="s">
        <v>0</v>
      </c>
      <c r="N16" s="2" t="s">
        <v>40</v>
      </c>
    </row>
    <row r="17" spans="1:14" x14ac:dyDescent="0.25">
      <c r="A17" s="4"/>
      <c r="B17" s="1">
        <v>1</v>
      </c>
      <c r="C17" s="1">
        <v>2</v>
      </c>
      <c r="D17" s="1">
        <v>3</v>
      </c>
      <c r="E17" s="4"/>
      <c r="F17" s="9"/>
      <c r="I17" s="1" t="s">
        <v>17</v>
      </c>
      <c r="J17" s="1"/>
      <c r="K17" s="1"/>
      <c r="M17" s="2" t="s">
        <v>46</v>
      </c>
      <c r="N17" s="2">
        <f>F18</f>
        <v>3.5</v>
      </c>
    </row>
    <row r="18" spans="1:14" x14ac:dyDescent="0.25">
      <c r="A18" s="1">
        <v>1</v>
      </c>
      <c r="B18" s="1">
        <f>(F4)</f>
        <v>15</v>
      </c>
      <c r="C18" s="1">
        <f>F5</f>
        <v>16</v>
      </c>
      <c r="D18" s="1">
        <f>F6</f>
        <v>11</v>
      </c>
      <c r="E18" s="1">
        <f>SUM(B18:D18)</f>
        <v>42</v>
      </c>
      <c r="F18" s="1">
        <f>E18/12</f>
        <v>3.5</v>
      </c>
      <c r="I18" s="1" t="s">
        <v>33</v>
      </c>
      <c r="J18" s="1">
        <f>F18</f>
        <v>3.5</v>
      </c>
      <c r="K18" s="1"/>
      <c r="M18" s="2" t="s">
        <v>45</v>
      </c>
      <c r="N18" s="2">
        <f>F19</f>
        <v>2.5</v>
      </c>
    </row>
    <row r="19" spans="1:14" x14ac:dyDescent="0.25">
      <c r="A19" s="1">
        <v>2</v>
      </c>
      <c r="B19" s="1">
        <f>F7</f>
        <v>8</v>
      </c>
      <c r="C19" s="1">
        <f>F8</f>
        <v>10</v>
      </c>
      <c r="D19" s="1">
        <f>F9</f>
        <v>12</v>
      </c>
      <c r="E19" s="1">
        <f>SUM(B19:D19)</f>
        <v>30</v>
      </c>
      <c r="F19" s="1">
        <f>E19/12</f>
        <v>2.5</v>
      </c>
      <c r="I19" s="1" t="s">
        <v>34</v>
      </c>
      <c r="J19" s="1">
        <f>F19</f>
        <v>2.5</v>
      </c>
      <c r="K19" s="1"/>
      <c r="M19" s="2" t="s">
        <v>47</v>
      </c>
      <c r="N19" s="2" t="s">
        <v>41</v>
      </c>
    </row>
    <row r="20" spans="1:14" x14ac:dyDescent="0.25">
      <c r="A20" s="1" t="s">
        <v>20</v>
      </c>
      <c r="B20" s="1">
        <f>SUM(B18:B19)</f>
        <v>23</v>
      </c>
      <c r="C20" s="1">
        <f t="shared" ref="C20:D20" si="6">SUM(C18:C19)</f>
        <v>26</v>
      </c>
      <c r="D20" s="1">
        <f t="shared" si="6"/>
        <v>23</v>
      </c>
      <c r="E20" s="1"/>
      <c r="I20" s="1" t="s">
        <v>35</v>
      </c>
      <c r="J20" s="1">
        <f>H20*((L13/J2)^0.5)</f>
        <v>0</v>
      </c>
      <c r="K20" s="1"/>
      <c r="M20" s="2" t="s">
        <v>42</v>
      </c>
      <c r="N20" s="2">
        <f>B21</f>
        <v>1.9166666666666667</v>
      </c>
    </row>
    <row r="21" spans="1:14" x14ac:dyDescent="0.25">
      <c r="A21" s="1" t="s">
        <v>15</v>
      </c>
      <c r="B21" s="1">
        <f>B20/12</f>
        <v>1.9166666666666667</v>
      </c>
      <c r="C21" s="1">
        <f t="shared" ref="C21:D21" si="7">C20/12</f>
        <v>2.1666666666666665</v>
      </c>
      <c r="D21" s="1">
        <f t="shared" si="7"/>
        <v>1.9166666666666667</v>
      </c>
      <c r="I21" s="1" t="s">
        <v>18</v>
      </c>
      <c r="J21" s="1"/>
      <c r="K21" s="1"/>
      <c r="M21" s="2" t="s">
        <v>43</v>
      </c>
      <c r="N21" s="2">
        <f>C21</f>
        <v>2.1666666666666665</v>
      </c>
    </row>
    <row r="22" spans="1:14" x14ac:dyDescent="0.25">
      <c r="I22" s="1" t="s">
        <v>36</v>
      </c>
      <c r="J22" s="1"/>
      <c r="K22" s="1"/>
      <c r="M22" s="2" t="s">
        <v>44</v>
      </c>
      <c r="N22" s="2">
        <f>D21</f>
        <v>1.9166666666666667</v>
      </c>
    </row>
    <row r="23" spans="1:14" x14ac:dyDescent="0.25">
      <c r="I23" s="1" t="s">
        <v>37</v>
      </c>
      <c r="J23" s="1"/>
      <c r="K23" s="1"/>
      <c r="M23" s="2" t="s">
        <v>47</v>
      </c>
      <c r="N23" s="2" t="s">
        <v>41</v>
      </c>
    </row>
    <row r="24" spans="1:14" x14ac:dyDescent="0.25">
      <c r="I24" s="1" t="s">
        <v>38</v>
      </c>
      <c r="J24" s="1">
        <f>D21</f>
        <v>1.9166666666666667</v>
      </c>
      <c r="K24" s="1"/>
    </row>
    <row r="25" spans="1:14" x14ac:dyDescent="0.25">
      <c r="I25" s="1" t="s">
        <v>35</v>
      </c>
      <c r="J25" s="1">
        <f>H25*((L13/J2)^0.5)</f>
        <v>0</v>
      </c>
      <c r="K25" s="1" t="s">
        <v>39</v>
      </c>
    </row>
  </sheetData>
  <mergeCells count="8">
    <mergeCell ref="A2:A3"/>
    <mergeCell ref="B2:E2"/>
    <mergeCell ref="F2:F3"/>
    <mergeCell ref="G2:G3"/>
    <mergeCell ref="A16:A17"/>
    <mergeCell ref="B16:D16"/>
    <mergeCell ref="E16:E17"/>
    <mergeCell ref="F16:F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35 HST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rafikawn</dc:creator>
  <cp:lastModifiedBy>DARIAL</cp:lastModifiedBy>
  <dcterms:created xsi:type="dcterms:W3CDTF">2023-06-13T09:55:27Z</dcterms:created>
  <dcterms:modified xsi:type="dcterms:W3CDTF">2023-08-12T15:16:35Z</dcterms:modified>
</cp:coreProperties>
</file>